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anyi\Documents\MEGAsync\Bocsa\"/>
    </mc:Choice>
  </mc:AlternateContent>
  <bookViews>
    <workbookView xWindow="0" yWindow="0" windowWidth="20400" windowHeight="7155" tabRatio="500" activeTab="4"/>
  </bookViews>
  <sheets>
    <sheet name="1." sheetId="1" r:id="rId1"/>
    <sheet name="D1" sheetId="2" r:id="rId2"/>
    <sheet name="2." sheetId="3" r:id="rId3"/>
    <sheet name="D2" sheetId="4" r:id="rId4"/>
    <sheet name="3." sheetId="5" r:id="rId5"/>
    <sheet name="D3" sheetId="6" r:id="rId6"/>
  </sheets>
  <definedNames>
    <definedName name="értékelés">'3.'!$F$2:$I$6</definedName>
    <definedName name="felár">'2.'!$D$11</definedName>
    <definedName name="jegytábla">'1.'!$J$5:$K$9</definedName>
    <definedName name="_xlnm.Print_Area" localSheetId="0">'1.'!$A$1:$H$11</definedName>
    <definedName name="szobaár">'2.'!$D$10</definedName>
  </definedNames>
  <calcPr calcId="15251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" i="5" l="1"/>
  <c r="D4" i="5"/>
  <c r="D5" i="5"/>
  <c r="D6" i="5"/>
  <c r="D7" i="5"/>
  <c r="D8" i="5"/>
  <c r="D9" i="5"/>
  <c r="D10" i="5"/>
  <c r="D11" i="5"/>
  <c r="D12" i="5"/>
  <c r="D13" i="5"/>
  <c r="D14" i="5"/>
  <c r="D15" i="5"/>
  <c r="D16" i="5"/>
  <c r="D17" i="5"/>
  <c r="D2" i="5"/>
  <c r="F3" i="3"/>
  <c r="F4" i="3"/>
  <c r="F5" i="3"/>
  <c r="F6" i="3"/>
  <c r="F7" i="3"/>
  <c r="F8" i="3"/>
  <c r="F2" i="3"/>
  <c r="I5" i="1"/>
  <c r="I6" i="1"/>
  <c r="I7" i="1"/>
  <c r="I8" i="1"/>
  <c r="I9" i="1"/>
  <c r="I10" i="1"/>
  <c r="H5" i="1"/>
  <c r="H6" i="1"/>
  <c r="C17" i="5"/>
  <c r="C16" i="5"/>
  <c r="C15" i="5"/>
  <c r="C14" i="5"/>
  <c r="C13" i="5"/>
  <c r="C12" i="5"/>
  <c r="C11" i="5"/>
  <c r="C10" i="5"/>
  <c r="C9" i="5"/>
  <c r="C8" i="5"/>
  <c r="C7" i="5"/>
  <c r="G6" i="5"/>
  <c r="F6" i="5"/>
  <c r="C6" i="5"/>
  <c r="G5" i="5"/>
  <c r="C5" i="5"/>
  <c r="G4" i="5"/>
  <c r="F5" i="5" s="1"/>
  <c r="F4" i="5"/>
  <c r="E2" i="5" s="1"/>
  <c r="C4" i="5"/>
  <c r="G3" i="5"/>
  <c r="F3" i="5"/>
  <c r="C3" i="5"/>
  <c r="G2" i="5"/>
  <c r="C2" i="5"/>
  <c r="G8" i="3"/>
  <c r="G7" i="3"/>
  <c r="G6" i="3"/>
  <c r="G5" i="3"/>
  <c r="G4" i="3"/>
  <c r="G3" i="3"/>
  <c r="G2" i="3"/>
  <c r="F11" i="1"/>
  <c r="C11" i="1"/>
  <c r="B11" i="1"/>
  <c r="H10" i="1"/>
  <c r="G10" i="1"/>
  <c r="G9" i="1"/>
  <c r="H9" i="1" s="1"/>
  <c r="F8" i="1"/>
  <c r="E8" i="1"/>
  <c r="E11" i="1" s="1"/>
  <c r="D8" i="1"/>
  <c r="D11" i="1" s="1"/>
  <c r="C8" i="1"/>
  <c r="B8" i="1"/>
  <c r="G8" i="1" s="1"/>
  <c r="H8" i="1" s="1"/>
  <c r="H7" i="1"/>
  <c r="G7" i="1"/>
  <c r="G6" i="1"/>
  <c r="G5" i="1"/>
  <c r="G2" i="1"/>
  <c r="E3" i="5" l="1"/>
  <c r="E6" i="5"/>
  <c r="E17" i="5"/>
  <c r="E4" i="5"/>
  <c r="E5" i="5"/>
  <c r="E10" i="5"/>
  <c r="E16" i="5"/>
  <c r="E12" i="5"/>
  <c r="E8" i="5"/>
  <c r="E9" i="5"/>
  <c r="E15" i="5"/>
  <c r="E11" i="5"/>
  <c r="E7" i="5"/>
  <c r="E13" i="5"/>
  <c r="E14" i="5"/>
</calcChain>
</file>

<file path=xl/sharedStrings.xml><?xml version="1.0" encoding="utf-8"?>
<sst xmlns="http://schemas.openxmlformats.org/spreadsheetml/2006/main" count="82" uniqueCount="67">
  <si>
    <t>1. feladat</t>
  </si>
  <si>
    <t>2. feladat</t>
  </si>
  <si>
    <t>3. feladat</t>
  </si>
  <si>
    <t>4. feladat</t>
  </si>
  <si>
    <t>5. feladat</t>
  </si>
  <si>
    <t>Összesen</t>
  </si>
  <si>
    <t>Megszerezhető pontszám</t>
  </si>
  <si>
    <t>Név</t>
  </si>
  <si>
    <t>Érdemjegy</t>
  </si>
  <si>
    <t>Kiss Elek</t>
  </si>
  <si>
    <t>Fa Béla</t>
  </si>
  <si>
    <t>Jakab Edit</t>
  </si>
  <si>
    <t>Havasi Boglárka</t>
  </si>
  <si>
    <t>Sas Ármin</t>
  </si>
  <si>
    <t>Tóth Elvira</t>
  </si>
  <si>
    <t>Átlag</t>
  </si>
  <si>
    <t>Betegség</t>
  </si>
  <si>
    <t>Kezelés
kezdete</t>
  </si>
  <si>
    <t>Kezelés
vége</t>
  </si>
  <si>
    <t>Külön
szoba</t>
  </si>
  <si>
    <t>Fizeten-
dő</t>
  </si>
  <si>
    <t>Napok száma</t>
  </si>
  <si>
    <t>Tatai Ákos</t>
  </si>
  <si>
    <t>lépfene</t>
  </si>
  <si>
    <t>kér</t>
  </si>
  <si>
    <t>Tang Orsolya</t>
  </si>
  <si>
    <t>ostobitisz</t>
  </si>
  <si>
    <t>nem kér</t>
  </si>
  <si>
    <t>Habarcs Oszkár</t>
  </si>
  <si>
    <t>fandliiszony</t>
  </si>
  <si>
    <t>Gong Olga</t>
  </si>
  <si>
    <t>szemellenzisz</t>
  </si>
  <si>
    <t>Hanta Pál</t>
  </si>
  <si>
    <t>vízrekedés</t>
  </si>
  <si>
    <t>Belvíz Kinga</t>
  </si>
  <si>
    <t>vándorvese</t>
  </si>
  <si>
    <t>Feles Elek</t>
  </si>
  <si>
    <t>szómenés</t>
  </si>
  <si>
    <t>Napi ár:</t>
  </si>
  <si>
    <t>Egyágyas felár:</t>
  </si>
  <si>
    <t>név</t>
  </si>
  <si>
    <t>pontszám</t>
  </si>
  <si>
    <t>százalék</t>
  </si>
  <si>
    <t>osztályzat</t>
  </si>
  <si>
    <t>Sas M.</t>
  </si>
  <si>
    <t>elégtelen</t>
  </si>
  <si>
    <t>Hegedűs O.</t>
  </si>
  <si>
    <t>elégséges</t>
  </si>
  <si>
    <t>Tóth Z.</t>
  </si>
  <si>
    <t>közepes</t>
  </si>
  <si>
    <t>Opál Gy.</t>
  </si>
  <si>
    <t>jó</t>
  </si>
  <si>
    <t>Lantos B.</t>
  </si>
  <si>
    <t>jeles</t>
  </si>
  <si>
    <t>Pap E.</t>
  </si>
  <si>
    <t>Gáspár S.</t>
  </si>
  <si>
    <t>maximum:</t>
  </si>
  <si>
    <t>Kovács G.</t>
  </si>
  <si>
    <t>Lékai A.</t>
  </si>
  <si>
    <t>Mező Á.</t>
  </si>
  <si>
    <t>Váradi L.</t>
  </si>
  <si>
    <t>Okos T.</t>
  </si>
  <si>
    <t>Kovács J.</t>
  </si>
  <si>
    <t>Horváth E.</t>
  </si>
  <si>
    <t>Jánosi L.</t>
  </si>
  <si>
    <t>Pék L.</t>
  </si>
  <si>
    <t>fapapucs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</si>
</sst>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[$-F800]dddd&quot;, &quot;mmmm\ dd&quot;, &quot;yyyy"/>
    <numFmt numFmtId="165" formatCode="#,##0&quot; Ft&quot;"/>
    <numFmt numFmtId="166" formatCode="0&quot; nap&quot;"/>
    <numFmt numFmtId="167" formatCode="#,##0&quot; Ft&quot;;[Red]\-#,##0&quot; Ft&quot;"/>
  </numFmts>
  <fonts count="8" x14ac:knownFonts="1"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b/>
      <sz val="12"/>
      <color rgb="FF000000"/>
      <name val="Times New Roman"/>
      <family val="1"/>
      <charset val="238"/>
    </font>
    <font>
      <b/>
      <i/>
      <sz val="12"/>
      <color rgb="FF00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i/>
      <sz val="12"/>
      <color rgb="FF000000"/>
      <name val="Times New Roman"/>
      <family val="1"/>
      <charset val="238"/>
    </font>
    <font>
      <u/>
      <sz val="12"/>
      <color rgb="FF000000"/>
      <name val="Times New Roman"/>
      <family val="1"/>
      <charset val="238"/>
    </font>
    <font>
      <sz val="11"/>
      <color rgb="FF000000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2F2F2"/>
      </patternFill>
    </fill>
    <fill>
      <patternFill patternType="solid">
        <fgColor rgb="FFC0C0C0"/>
        <bgColor rgb="FFD9D9D9"/>
      </patternFill>
    </fill>
    <fill>
      <patternFill patternType="solid">
        <fgColor rgb="FFF2F2F2"/>
        <bgColor rgb="FFFFFFFF"/>
      </patternFill>
    </fill>
    <fill>
      <patternFill patternType="solid">
        <fgColor rgb="FFD9D9D9"/>
        <bgColor rgb="FFC0C0C0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9" fontId="7" fillId="0" borderId="0" applyBorder="0" applyProtection="0"/>
  </cellStyleXfs>
  <cellXfs count="49">
    <xf numFmtId="0" fontId="0" fillId="0" borderId="0" xfId="0"/>
    <xf numFmtId="0" fontId="4" fillId="0" borderId="1" xfId="0" applyFont="1" applyBorder="1" applyAlignment="1">
      <alignment horizontal="right" vertical="center" wrapText="1"/>
    </xf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vertical="top" wrapText="1"/>
    </xf>
    <xf numFmtId="0" fontId="2" fillId="0" borderId="0" xfId="0" applyFont="1" applyAlignment="1">
      <alignment horizontal="right" vertical="center" wrapText="1"/>
    </xf>
    <xf numFmtId="0" fontId="2" fillId="2" borderId="0" xfId="0" applyFont="1" applyFill="1" applyBorder="1" applyAlignment="1">
      <alignment vertical="center" wrapText="1"/>
    </xf>
    <xf numFmtId="0" fontId="4" fillId="0" borderId="0" xfId="0" applyFont="1" applyBorder="1" applyAlignment="1">
      <alignment horizontal="right" vertical="center" wrapText="1"/>
    </xf>
    <xf numFmtId="0" fontId="5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right" vertical="center" wrapText="1"/>
    </xf>
    <xf numFmtId="0" fontId="2" fillId="3" borderId="1" xfId="0" applyFont="1" applyFill="1" applyBorder="1" applyAlignment="1">
      <alignment vertical="center"/>
    </xf>
    <xf numFmtId="0" fontId="4" fillId="0" borderId="1" xfId="0" applyFont="1" applyBorder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0" fontId="2" fillId="3" borderId="1" xfId="0" applyFont="1" applyFill="1" applyBorder="1" applyAlignment="1">
      <alignment horizontal="right" vertical="center"/>
    </xf>
    <xf numFmtId="0" fontId="3" fillId="3" borderId="1" xfId="0" applyFont="1" applyFill="1" applyBorder="1" applyAlignment="1">
      <alignment horizontal="right" vertical="center"/>
    </xf>
    <xf numFmtId="0" fontId="2" fillId="3" borderId="2" xfId="0" applyFont="1" applyFill="1" applyBorder="1" applyAlignment="1">
      <alignment vertical="center"/>
    </xf>
    <xf numFmtId="0" fontId="4" fillId="0" borderId="2" xfId="0" applyFont="1" applyBorder="1" applyAlignment="1">
      <alignment horizontal="right" vertical="center"/>
    </xf>
    <xf numFmtId="0" fontId="5" fillId="2" borderId="3" xfId="0" applyFont="1" applyFill="1" applyBorder="1" applyAlignment="1">
      <alignment vertical="center"/>
    </xf>
    <xf numFmtId="2" fontId="4" fillId="0" borderId="3" xfId="0" applyNumberFormat="1" applyFont="1" applyBorder="1" applyAlignment="1">
      <alignment horizontal="right" vertical="center"/>
    </xf>
    <xf numFmtId="0" fontId="5" fillId="0" borderId="3" xfId="0" applyFont="1" applyBorder="1" applyAlignment="1">
      <alignment horizontal="right" vertical="center"/>
    </xf>
    <xf numFmtId="0" fontId="4" fillId="0" borderId="0" xfId="0" applyFont="1" applyAlignment="1"/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4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164" fontId="4" fillId="0" borderId="1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right" vertical="center"/>
    </xf>
    <xf numFmtId="166" fontId="4" fillId="0" borderId="1" xfId="0" applyNumberFormat="1" applyFont="1" applyBorder="1" applyAlignment="1">
      <alignment horizontal="center"/>
    </xf>
    <xf numFmtId="0" fontId="4" fillId="0" borderId="5" xfId="0" applyFont="1" applyBorder="1" applyAlignment="1">
      <alignment vertical="center"/>
    </xf>
    <xf numFmtId="0" fontId="4" fillId="0" borderId="0" xfId="0" applyFont="1" applyAlignment="1">
      <alignment horizontal="right" vertical="center"/>
    </xf>
    <xf numFmtId="0" fontId="4" fillId="0" borderId="1" xfId="0" applyFont="1" applyBorder="1" applyAlignment="1">
      <alignment vertical="center"/>
    </xf>
    <xf numFmtId="167" fontId="2" fillId="0" borderId="1" xfId="0" applyNumberFormat="1" applyFont="1" applyBorder="1" applyAlignment="1">
      <alignment horizontal="right" vertical="center"/>
    </xf>
    <xf numFmtId="0" fontId="1" fillId="0" borderId="0" xfId="0" applyFont="1" applyBorder="1"/>
    <xf numFmtId="0" fontId="2" fillId="5" borderId="1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right" vertical="center" wrapText="1"/>
    </xf>
    <xf numFmtId="0" fontId="4" fillId="5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9" fontId="4" fillId="0" borderId="1" xfId="1" applyFont="1" applyBorder="1" applyAlignment="1" applyProtection="1">
      <alignment horizontal="center" vertical="center" wrapText="1"/>
    </xf>
    <xf numFmtId="1" fontId="4" fillId="0" borderId="1" xfId="0" applyNumberFormat="1" applyFont="1" applyBorder="1" applyAlignment="1">
      <alignment horizontal="right" vertical="center" wrapText="1"/>
    </xf>
    <xf numFmtId="9" fontId="4" fillId="0" borderId="1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2" fillId="0" borderId="1" xfId="1" applyNumberFormat="1" applyFont="1" applyBorder="1" applyAlignment="1" applyProtection="1">
      <alignment horizontal="right" vertical="center"/>
    </xf>
  </cellXfs>
  <cellStyles count="2">
    <cellStyle name="Normál" xfId="0" builtinId="0"/>
    <cellStyle name="Százalék" xfId="1" builtinId="5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78787"/>
      <rgbColor rgb="FF9999FF"/>
      <rgbColor rgb="FF993366"/>
      <rgbColor rgb="FFF2F2F2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4F81BD"/>
      <rgbColor rgb="FF33CCCC"/>
      <rgbColor rgb="FF99CC00"/>
      <rgbColor rgb="FFFFCC00"/>
      <rgbColor rgb="FFFF9900"/>
      <rgbColor rgb="FFFF6600"/>
      <rgbColor rgb="FF4A7EBB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c:style val="2"/>
  <c:chart>
    <c:title>
      <c:tx>
        <c:rich>
          <a:bodyPr rot="0"/>
          <a:lstStyle/>
          <a:p>
            <a:pPr>
              <a:defRPr lang="hu-HU"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hu-HU" sz="1800" b="1" strike="noStrike" spc="-1">
                <a:solidFill>
                  <a:srgbClr val="000000"/>
                </a:solidFill>
                <a:latin typeface="Calibri"/>
              </a:rPr>
              <a:t>Feladat megoldás értékelése</a:t>
            </a:r>
          </a:p>
        </c:rich>
      </c:tx>
      <c:layout/>
      <c:overlay val="0"/>
      <c:spPr>
        <a:noFill/>
        <a:ln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össz pont</c:v>
          </c:tx>
          <c:spPr>
            <a:solidFill>
              <a:srgbClr val="4F81BD"/>
            </a:soli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hu-HU"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hu-H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'1.'!$A$5:$A$10</c:f>
              <c:strCache>
                <c:ptCount val="6"/>
                <c:pt idx="0">
                  <c:v>Kiss Elek</c:v>
                </c:pt>
                <c:pt idx="1">
                  <c:v>Fa Béla</c:v>
                </c:pt>
                <c:pt idx="2">
                  <c:v>Jakab Edit</c:v>
                </c:pt>
                <c:pt idx="3">
                  <c:v>Havasi Boglárka</c:v>
                </c:pt>
                <c:pt idx="4">
                  <c:v>Sas Ármin</c:v>
                </c:pt>
                <c:pt idx="5">
                  <c:v>Tóth Elvira</c:v>
                </c:pt>
              </c:strCache>
            </c:strRef>
          </c:cat>
          <c:val>
            <c:numRef>
              <c:f>'1.'!$G$5:$G$10</c:f>
              <c:numCache>
                <c:formatCode>General</c:formatCode>
                <c:ptCount val="6"/>
                <c:pt idx="0">
                  <c:v>24</c:v>
                </c:pt>
                <c:pt idx="1">
                  <c:v>21</c:v>
                </c:pt>
                <c:pt idx="2">
                  <c:v>17</c:v>
                </c:pt>
                <c:pt idx="3">
                  <c:v>22</c:v>
                </c:pt>
                <c:pt idx="4">
                  <c:v>16</c:v>
                </c:pt>
                <c:pt idx="5">
                  <c:v>12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63906448"/>
        <c:axId val="1663921136"/>
      </c:barChart>
      <c:catAx>
        <c:axId val="1663906448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lang="hu-HU"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lang="hu-HU" sz="1000" b="1" strike="noStrike" spc="-1">
                    <a:solidFill>
                      <a:srgbClr val="000000"/>
                    </a:solidFill>
                    <a:latin typeface="Calibri"/>
                  </a:rPr>
                  <a:t>név</a:t>
                </a:r>
              </a:p>
            </c:rich>
          </c:tx>
          <c:layout/>
          <c:overlay val="0"/>
          <c:spPr>
            <a:noFill/>
            <a:ln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lang="hu-HU" sz="1000" b="0" strike="noStrike" spc="-1">
                <a:solidFill>
                  <a:srgbClr val="000000"/>
                </a:solidFill>
                <a:latin typeface="Calibri"/>
              </a:defRPr>
            </a:pPr>
            <a:endParaRPr lang="hu-HU"/>
          </a:p>
        </c:txPr>
        <c:crossAx val="1663921136"/>
        <c:crosses val="autoZero"/>
        <c:auto val="1"/>
        <c:lblAlgn val="ctr"/>
        <c:lblOffset val="100"/>
        <c:noMultiLvlLbl val="1"/>
      </c:catAx>
      <c:valAx>
        <c:axId val="1663921136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lang="hu-HU"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lang="hu-HU" sz="1000" b="1" strike="noStrike" spc="-1">
                    <a:solidFill>
                      <a:srgbClr val="000000"/>
                    </a:solidFill>
                    <a:latin typeface="Calibri"/>
                  </a:rPr>
                  <a:t>pont</a:t>
                </a:r>
              </a:p>
            </c:rich>
          </c:tx>
          <c:layout/>
          <c:overlay val="0"/>
          <c:spPr>
            <a:noFill/>
            <a:ln>
              <a:noFill/>
            </a:ln>
          </c:spPr>
        </c:title>
        <c:numFmt formatCode="General" sourceLinked="0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lang="hu-HU" sz="1000" b="0" strike="noStrike" spc="-1">
                <a:solidFill>
                  <a:srgbClr val="000000"/>
                </a:solidFill>
                <a:latin typeface="Calibri"/>
              </a:defRPr>
            </a:pPr>
            <a:endParaRPr lang="hu-HU"/>
          </a:p>
        </c:txPr>
        <c:crossAx val="1663906448"/>
        <c:crosses val="autoZero"/>
        <c:crossBetween val="between"/>
      </c:valAx>
      <c:spPr>
        <a:solidFill>
          <a:srgbClr val="FFFFFF"/>
        </a:solidFill>
        <a:ln>
          <a:noFill/>
        </a:ln>
      </c:spPr>
    </c:plotArea>
    <c:legend>
      <c:legendPos val="r"/>
      <c:layout/>
      <c:overlay val="0"/>
      <c:spPr>
        <a:noFill/>
        <a:ln>
          <a:noFill/>
        </a:ln>
      </c:spPr>
      <c:txPr>
        <a:bodyPr/>
        <a:lstStyle/>
        <a:p>
          <a:pPr>
            <a:defRPr lang="hu-HU" sz="1000" b="0" strike="noStrike" spc="-1">
              <a:solidFill>
                <a:srgbClr val="000000"/>
              </a:solidFill>
              <a:latin typeface="Calibri"/>
            </a:defRPr>
          </a:pPr>
          <a:endParaRPr lang="hu-HU"/>
        </a:p>
      </c:txPr>
    </c:legend>
    <c:plotVisOnly val="1"/>
    <c:dispBlanksAs val="gap"/>
    <c:showDLblsOverMax val="1"/>
  </c:chart>
  <c:spPr>
    <a:solidFill>
      <a:srgbClr val="FFFFFF"/>
    </a:solidFill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c:style val="2"/>
  <c:chart>
    <c:title>
      <c:tx>
        <c:rich>
          <a:bodyPr rot="0"/>
          <a:lstStyle/>
          <a:p>
            <a:pPr>
              <a:defRPr lang="hu-HU"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hu-HU" sz="1800" b="1" strike="noStrike" spc="-1">
                <a:solidFill>
                  <a:srgbClr val="000000"/>
                </a:solidFill>
                <a:latin typeface="Calibri"/>
              </a:rPr>
              <a:t>Kórházi kezelési díja</a:t>
            </a:r>
          </a:p>
        </c:rich>
      </c:tx>
      <c:layout/>
      <c:overlay val="0"/>
      <c:spPr>
        <a:noFill/>
        <a:ln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fizetendő összeg</c:v>
          </c:tx>
          <c:spPr>
            <a:ln w="28440">
              <a:solidFill>
                <a:srgbClr val="4A7EBB"/>
              </a:solidFill>
              <a:round/>
            </a:ln>
          </c:spPr>
          <c:marker>
            <c:symbol val="square"/>
            <c:size val="5"/>
            <c:spPr>
              <a:solidFill>
                <a:srgbClr val="4A7EBB"/>
              </a:solidFill>
            </c:spPr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hu-HU"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hu-HU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'2.'!$A$2:$A$8</c:f>
              <c:strCache>
                <c:ptCount val="7"/>
                <c:pt idx="0">
                  <c:v>Tatai Ákos</c:v>
                </c:pt>
                <c:pt idx="1">
                  <c:v>Tang Orsolya</c:v>
                </c:pt>
                <c:pt idx="2">
                  <c:v>Habarcs Oszkár</c:v>
                </c:pt>
                <c:pt idx="3">
                  <c:v>Gong Olga</c:v>
                </c:pt>
                <c:pt idx="4">
                  <c:v>Hanta Pál</c:v>
                </c:pt>
                <c:pt idx="5">
                  <c:v>Belvíz Kinga</c:v>
                </c:pt>
                <c:pt idx="6">
                  <c:v>Feles Elek</c:v>
                </c:pt>
              </c:strCache>
            </c:strRef>
          </c:cat>
          <c:val>
            <c:numRef>
              <c:f>'2.'!$F$2:$F$8</c:f>
              <c:numCache>
                <c:formatCode>#\ ##0" Ft"</c:formatCode>
                <c:ptCount val="7"/>
                <c:pt idx="0">
                  <c:v>0</c:v>
                </c:pt>
                <c:pt idx="1">
                  <c:v>12500</c:v>
                </c:pt>
                <c:pt idx="2">
                  <c:v>17500</c:v>
                </c:pt>
                <c:pt idx="3">
                  <c:v>18750</c:v>
                </c:pt>
                <c:pt idx="4">
                  <c:v>20000</c:v>
                </c:pt>
                <c:pt idx="5">
                  <c:v>28125</c:v>
                </c:pt>
                <c:pt idx="6">
                  <c:v>471875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>
              <a:noFill/>
            </a:ln>
          </c:spPr>
        </c:hiLowLines>
        <c:marker val="1"/>
        <c:smooth val="0"/>
        <c:axId val="1663905360"/>
        <c:axId val="1663926032"/>
      </c:lineChart>
      <c:catAx>
        <c:axId val="1663905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lang="hu-HU" sz="1000" b="0" strike="noStrike" spc="-1">
                <a:solidFill>
                  <a:srgbClr val="000000"/>
                </a:solidFill>
                <a:latin typeface="Calibri"/>
              </a:defRPr>
            </a:pPr>
            <a:endParaRPr lang="hu-HU"/>
          </a:p>
        </c:txPr>
        <c:crossAx val="1663926032"/>
        <c:crosses val="autoZero"/>
        <c:auto val="1"/>
        <c:lblAlgn val="ctr"/>
        <c:lblOffset val="100"/>
        <c:noMultiLvlLbl val="1"/>
      </c:catAx>
      <c:valAx>
        <c:axId val="1663926032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numFmt formatCode="#\ ##0&quot; Ft&quot;" sourceLinked="0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lang="hu-HU" sz="1000" b="0" strike="noStrike" spc="-1">
                <a:solidFill>
                  <a:srgbClr val="000000"/>
                </a:solidFill>
                <a:latin typeface="Calibri"/>
              </a:defRPr>
            </a:pPr>
            <a:endParaRPr lang="hu-HU"/>
          </a:p>
        </c:txPr>
        <c:crossAx val="1663905360"/>
        <c:crosses val="autoZero"/>
        <c:crossBetween val="midCat"/>
      </c:valAx>
      <c:spPr>
        <a:solidFill>
          <a:srgbClr val="FFFFFF"/>
        </a:solidFill>
        <a:ln>
          <a:noFill/>
        </a:ln>
      </c:spPr>
    </c:plotArea>
    <c:legend>
      <c:legendPos val="r"/>
      <c:layout/>
      <c:overlay val="0"/>
      <c:spPr>
        <a:noFill/>
        <a:ln>
          <a:noFill/>
        </a:ln>
      </c:spPr>
      <c:txPr>
        <a:bodyPr/>
        <a:lstStyle/>
        <a:p>
          <a:pPr>
            <a:defRPr lang="hu-HU" sz="1000" b="0" strike="noStrike" spc="-1">
              <a:solidFill>
                <a:srgbClr val="000000"/>
              </a:solidFill>
              <a:latin typeface="Calibri"/>
            </a:defRPr>
          </a:pPr>
          <a:endParaRPr lang="hu-HU"/>
        </a:p>
      </c:txPr>
    </c:legend>
    <c:plotVisOnly val="1"/>
    <c:dispBlanksAs val="gap"/>
    <c:showDLblsOverMax val="1"/>
  </c:chart>
  <c:spPr>
    <a:solidFill>
      <a:srgbClr val="FFFFFF"/>
    </a:solidFill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c:style val="2"/>
  <c:chart>
    <c:title>
      <c:tx>
        <c:rich>
          <a:bodyPr rot="0"/>
          <a:lstStyle/>
          <a:p>
            <a:pPr>
              <a:defRPr lang="hu-HU"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hu-HU" sz="1800" b="1" strike="noStrike" spc="-1">
                <a:solidFill>
                  <a:srgbClr val="000000"/>
                </a:solidFill>
                <a:latin typeface="Calibri"/>
              </a:rPr>
              <a:t>Elért eredmény</a:t>
            </a:r>
          </a:p>
        </c:rich>
      </c:tx>
      <c:layout/>
      <c:overlay val="0"/>
      <c:spPr>
        <a:noFill/>
        <a:ln>
          <a:noFill/>
        </a:ln>
      </c:spPr>
    </c:title>
    <c:autoTitleDeleted val="0"/>
    <c:view3D>
      <c:rotX val="15"/>
      <c:rotY val="20"/>
      <c:rAngAx val="1"/>
    </c:view3D>
    <c:floor>
      <c:thickness val="0"/>
      <c:spPr>
        <a:noFill/>
        <a:ln w="9360">
          <a:solidFill>
            <a:srgbClr val="878787"/>
          </a:solidFill>
          <a:round/>
        </a:ln>
      </c:spPr>
    </c:floor>
    <c:sideWall>
      <c:thickness val="0"/>
      <c:spPr>
        <a:noFill/>
        <a:ln w="9360">
          <a:solidFill>
            <a:srgbClr val="878787"/>
          </a:solidFill>
          <a:round/>
        </a:ln>
      </c:spPr>
    </c:sideWall>
    <c:backWall>
      <c:thickness val="0"/>
      <c:spPr>
        <a:noFill/>
        <a:ln w="9360">
          <a:solidFill>
            <a:srgbClr val="878787"/>
          </a:solidFill>
          <a:round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'3.'!$B$1</c:f>
              <c:strCache>
                <c:ptCount val="1"/>
                <c:pt idx="0">
                  <c:v>pontszám</c:v>
                </c:pt>
              </c:strCache>
            </c:strRef>
          </c:tx>
          <c:spPr>
            <a:solidFill>
              <a:srgbClr val="4F81BD"/>
            </a:soli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hu-HU"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'3.'!$A$2:$A$17</c:f>
              <c:strCache>
                <c:ptCount val="16"/>
                <c:pt idx="0">
                  <c:v>Sas M.</c:v>
                </c:pt>
                <c:pt idx="1">
                  <c:v>Hegedűs O.</c:v>
                </c:pt>
                <c:pt idx="2">
                  <c:v>Tóth Z.</c:v>
                </c:pt>
                <c:pt idx="3">
                  <c:v>Opál Gy.</c:v>
                </c:pt>
                <c:pt idx="4">
                  <c:v>Lantos B.</c:v>
                </c:pt>
                <c:pt idx="5">
                  <c:v>Pap E.</c:v>
                </c:pt>
                <c:pt idx="6">
                  <c:v>Gáspár S.</c:v>
                </c:pt>
                <c:pt idx="7">
                  <c:v>Kovács G.</c:v>
                </c:pt>
                <c:pt idx="8">
                  <c:v>Lékai A.</c:v>
                </c:pt>
                <c:pt idx="9">
                  <c:v>Mező Á.</c:v>
                </c:pt>
                <c:pt idx="10">
                  <c:v>Váradi L.</c:v>
                </c:pt>
                <c:pt idx="11">
                  <c:v>Okos T.</c:v>
                </c:pt>
                <c:pt idx="12">
                  <c:v>Kovács J.</c:v>
                </c:pt>
                <c:pt idx="13">
                  <c:v>Horváth E.</c:v>
                </c:pt>
                <c:pt idx="14">
                  <c:v>Jánosi L.</c:v>
                </c:pt>
                <c:pt idx="15">
                  <c:v>Pék L.</c:v>
                </c:pt>
              </c:strCache>
            </c:strRef>
          </c:cat>
          <c:val>
            <c:numRef>
              <c:f>'3.'!$B$2:$B$17</c:f>
              <c:numCache>
                <c:formatCode>General</c:formatCode>
                <c:ptCount val="16"/>
                <c:pt idx="0">
                  <c:v>84</c:v>
                </c:pt>
                <c:pt idx="1">
                  <c:v>66</c:v>
                </c:pt>
                <c:pt idx="2">
                  <c:v>86</c:v>
                </c:pt>
                <c:pt idx="3">
                  <c:v>86</c:v>
                </c:pt>
                <c:pt idx="4">
                  <c:v>93</c:v>
                </c:pt>
                <c:pt idx="5">
                  <c:v>101</c:v>
                </c:pt>
                <c:pt idx="6">
                  <c:v>101</c:v>
                </c:pt>
                <c:pt idx="7">
                  <c:v>102</c:v>
                </c:pt>
                <c:pt idx="8">
                  <c:v>103</c:v>
                </c:pt>
                <c:pt idx="9">
                  <c:v>113</c:v>
                </c:pt>
                <c:pt idx="10">
                  <c:v>115</c:v>
                </c:pt>
                <c:pt idx="11">
                  <c:v>117</c:v>
                </c:pt>
                <c:pt idx="12">
                  <c:v>118</c:v>
                </c:pt>
                <c:pt idx="13">
                  <c:v>119</c:v>
                </c:pt>
                <c:pt idx="14">
                  <c:v>123</c:v>
                </c:pt>
                <c:pt idx="15">
                  <c:v>124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663910800"/>
        <c:axId val="1663905904"/>
        <c:axId val="0"/>
      </c:bar3DChart>
      <c:catAx>
        <c:axId val="1663910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lang="hu-HU" sz="1000" b="0" strike="noStrike" spc="-1">
                <a:solidFill>
                  <a:srgbClr val="000000"/>
                </a:solidFill>
                <a:latin typeface="Calibri"/>
              </a:defRPr>
            </a:pPr>
            <a:endParaRPr lang="hu-HU"/>
          </a:p>
        </c:txPr>
        <c:crossAx val="1663905904"/>
        <c:crosses val="autoZero"/>
        <c:auto val="1"/>
        <c:lblAlgn val="ctr"/>
        <c:lblOffset val="100"/>
        <c:noMultiLvlLbl val="1"/>
      </c:catAx>
      <c:valAx>
        <c:axId val="1663905904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numFmt formatCode="General" sourceLinked="0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lang="hu-HU" sz="1000" b="0" strike="noStrike" spc="-1">
                <a:solidFill>
                  <a:srgbClr val="000000"/>
                </a:solidFill>
                <a:latin typeface="Calibri"/>
              </a:defRPr>
            </a:pPr>
            <a:endParaRPr lang="hu-HU"/>
          </a:p>
        </c:txPr>
        <c:crossAx val="1663910800"/>
        <c:crosses val="autoZero"/>
        <c:crossBetween val="between"/>
      </c:valAx>
    </c:plotArea>
    <c:legend>
      <c:legendPos val="r"/>
      <c:layout/>
      <c:overlay val="0"/>
      <c:spPr>
        <a:noFill/>
        <a:ln>
          <a:noFill/>
        </a:ln>
      </c:spPr>
      <c:txPr>
        <a:bodyPr/>
        <a:lstStyle/>
        <a:p>
          <a:pPr>
            <a:defRPr lang="hu-HU" sz="1000" b="0" strike="noStrike" spc="-1">
              <a:solidFill>
                <a:srgbClr val="000000"/>
              </a:solidFill>
              <a:latin typeface="Calibri"/>
            </a:defRPr>
          </a:pPr>
          <a:endParaRPr lang="hu-HU"/>
        </a:p>
      </c:txPr>
    </c:legend>
    <c:plotVisOnly val="1"/>
    <c:dispBlanksAs val="gap"/>
    <c:showDLblsOverMax val="1"/>
  </c:chart>
  <c:spPr>
    <a:solidFill>
      <a:srgbClr val="FFFFFF"/>
    </a:solidFill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291960</xdr:colOff>
      <xdr:row>37</xdr:row>
      <xdr:rowOff>60480</xdr:rowOff>
    </xdr:to>
    <xdr:graphicFrame macro="">
      <xdr:nvGraphicFramePr>
        <xdr:cNvPr id="2" name="Diagra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279000</xdr:colOff>
      <xdr:row>37</xdr:row>
      <xdr:rowOff>73440</xdr:rowOff>
    </xdr:to>
    <xdr:graphicFrame macro="">
      <xdr:nvGraphicFramePr>
        <xdr:cNvPr id="2" name="Diagra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279000</xdr:colOff>
      <xdr:row>37</xdr:row>
      <xdr:rowOff>73440</xdr:rowOff>
    </xdr:to>
    <xdr:graphicFrame macro="">
      <xdr:nvGraphicFramePr>
        <xdr:cNvPr id="2" name="Diagra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11"/>
  <sheetViews>
    <sheetView zoomScaleNormal="100" workbookViewId="0">
      <selection activeCell="I5" sqref="I5"/>
    </sheetView>
  </sheetViews>
  <sheetFormatPr defaultRowHeight="15.75" x14ac:dyDescent="0.25"/>
  <cols>
    <col min="1" max="1" width="18.140625" style="2" customWidth="1"/>
    <col min="2" max="6" width="9.85546875" style="2" customWidth="1"/>
    <col min="7" max="7" width="10.28515625" style="2" customWidth="1"/>
    <col min="8" max="8" width="11.28515625" style="2" customWidth="1"/>
    <col min="9" max="9" width="15.85546875" style="2" customWidth="1"/>
    <col min="10" max="1025" width="12.28515625" style="2" customWidth="1"/>
  </cols>
  <sheetData>
    <row r="1" spans="1:11" x14ac:dyDescent="0.25">
      <c r="A1" s="3"/>
      <c r="B1" s="3" t="s">
        <v>0</v>
      </c>
      <c r="C1" s="3" t="s">
        <v>1</v>
      </c>
      <c r="D1" s="3" t="s">
        <v>2</v>
      </c>
      <c r="E1" s="3" t="s">
        <v>3</v>
      </c>
      <c r="F1" s="3" t="s">
        <v>4</v>
      </c>
      <c r="G1" s="4" t="s">
        <v>5</v>
      </c>
      <c r="H1" s="5"/>
    </row>
    <row r="2" spans="1:11" ht="31.5" x14ac:dyDescent="0.25">
      <c r="A2" s="6" t="s">
        <v>6</v>
      </c>
      <c r="B2" s="7">
        <v>2</v>
      </c>
      <c r="C2" s="7">
        <v>8</v>
      </c>
      <c r="D2" s="7">
        <v>5</v>
      </c>
      <c r="E2" s="7">
        <v>5</v>
      </c>
      <c r="F2" s="7">
        <v>5</v>
      </c>
      <c r="G2" s="7">
        <f>SUM(B2:F2)</f>
        <v>25</v>
      </c>
      <c r="H2" s="8"/>
    </row>
    <row r="3" spans="1:11" x14ac:dyDescent="0.25">
      <c r="A3" s="9"/>
      <c r="B3" s="10"/>
      <c r="C3" s="10"/>
      <c r="D3" s="10"/>
      <c r="E3" s="10"/>
      <c r="F3" s="10"/>
      <c r="G3" s="11"/>
      <c r="H3" s="12"/>
    </row>
    <row r="4" spans="1:11" x14ac:dyDescent="0.25">
      <c r="A4" s="13" t="s">
        <v>7</v>
      </c>
      <c r="B4" s="14"/>
      <c r="C4" s="14"/>
      <c r="D4" s="14"/>
      <c r="E4" s="14"/>
      <c r="F4" s="14"/>
      <c r="G4" s="15"/>
      <c r="H4" s="16" t="s">
        <v>8</v>
      </c>
    </row>
    <row r="5" spans="1:11" x14ac:dyDescent="0.25">
      <c r="A5" s="13" t="s">
        <v>9</v>
      </c>
      <c r="B5" s="14">
        <v>2</v>
      </c>
      <c r="C5" s="14">
        <v>7</v>
      </c>
      <c r="D5" s="14">
        <v>5</v>
      </c>
      <c r="E5" s="14">
        <v>5</v>
      </c>
      <c r="F5" s="14">
        <v>5</v>
      </c>
      <c r="G5" s="14">
        <f t="shared" ref="G5:G10" si="0">SUM(B5:F5)</f>
        <v>24</v>
      </c>
      <c r="H5" s="17" t="str">
        <f>IF(G5&gt;22,"jeles",IF(G5&gt;18,"jó",IF(G5&gt;14,"közepes",IF(G5&gt;10,"elégséges","elégtelen"))))</f>
        <v>jeles</v>
      </c>
      <c r="I5" s="17" t="str">
        <f>VLOOKUP(G5,jegytábla,2,1)</f>
        <v>jeles</v>
      </c>
      <c r="J5" s="2">
        <v>0</v>
      </c>
      <c r="K5" s="2" t="s">
        <v>45</v>
      </c>
    </row>
    <row r="6" spans="1:11" x14ac:dyDescent="0.25">
      <c r="A6" s="13" t="s">
        <v>10</v>
      </c>
      <c r="B6" s="14">
        <v>1</v>
      </c>
      <c r="C6" s="14">
        <v>7</v>
      </c>
      <c r="D6" s="14">
        <v>5</v>
      </c>
      <c r="E6" s="14">
        <v>4</v>
      </c>
      <c r="F6" s="14">
        <v>4</v>
      </c>
      <c r="G6" s="14">
        <f t="shared" si="0"/>
        <v>21</v>
      </c>
      <c r="H6" s="17" t="str">
        <f>IF(G6&gt;22,"jeles",IF(G6&gt;18,"jó",IF(G6&gt;14,"közepes",IF(G6&gt;10,"elégséges","elégtelen"))))</f>
        <v>jó</v>
      </c>
      <c r="I6" s="17" t="str">
        <f t="shared" ref="I6:I10" si="1">VLOOKUP(G6,$J$5:$K$9,2,1)</f>
        <v>jó</v>
      </c>
      <c r="J6" s="2">
        <v>11</v>
      </c>
      <c r="K6" s="2" t="s">
        <v>47</v>
      </c>
    </row>
    <row r="7" spans="1:11" x14ac:dyDescent="0.25">
      <c r="A7" s="13" t="s">
        <v>11</v>
      </c>
      <c r="B7" s="14">
        <v>2</v>
      </c>
      <c r="C7" s="14">
        <v>5</v>
      </c>
      <c r="D7" s="14">
        <v>5</v>
      </c>
      <c r="E7" s="14">
        <v>5</v>
      </c>
      <c r="F7" s="14">
        <v>0</v>
      </c>
      <c r="G7" s="14">
        <f t="shared" si="0"/>
        <v>17</v>
      </c>
      <c r="H7" s="17" t="str">
        <f t="shared" ref="H5:H10" si="2">IF(G7&gt;22,"jeles",IF(G7&gt;18,"jó",IF(G7&gt;14,"közepes",IF(G7&gt;10,"elégséges","elégtelen"))))</f>
        <v>közepes</v>
      </c>
      <c r="I7" s="17" t="str">
        <f t="shared" si="1"/>
        <v>közepes</v>
      </c>
      <c r="J7" s="2">
        <v>15</v>
      </c>
      <c r="K7" s="2" t="s">
        <v>49</v>
      </c>
    </row>
    <row r="8" spans="1:11" x14ac:dyDescent="0.25">
      <c r="A8" s="13" t="s">
        <v>12</v>
      </c>
      <c r="B8" s="14">
        <f>B10+2</f>
        <v>2</v>
      </c>
      <c r="C8" s="14">
        <f>C10+2</f>
        <v>6</v>
      </c>
      <c r="D8" s="14">
        <f>D10+2</f>
        <v>6</v>
      </c>
      <c r="E8" s="14">
        <f>E10+2</f>
        <v>4</v>
      </c>
      <c r="F8" s="14">
        <f>F10+2</f>
        <v>4</v>
      </c>
      <c r="G8" s="14">
        <f t="shared" si="0"/>
        <v>22</v>
      </c>
      <c r="H8" s="17" t="str">
        <f t="shared" si="2"/>
        <v>jó</v>
      </c>
      <c r="I8" s="17" t="str">
        <f t="shared" si="1"/>
        <v>jeles</v>
      </c>
      <c r="J8" s="2">
        <v>20</v>
      </c>
      <c r="K8" s="2" t="s">
        <v>51</v>
      </c>
    </row>
    <row r="9" spans="1:11" x14ac:dyDescent="0.25">
      <c r="A9" s="13" t="s">
        <v>13</v>
      </c>
      <c r="B9" s="14">
        <v>0</v>
      </c>
      <c r="C9" s="14">
        <v>5</v>
      </c>
      <c r="D9" s="14">
        <v>1</v>
      </c>
      <c r="E9" s="14">
        <v>5</v>
      </c>
      <c r="F9" s="14">
        <v>5</v>
      </c>
      <c r="G9" s="14">
        <f t="shared" si="0"/>
        <v>16</v>
      </c>
      <c r="H9" s="17" t="str">
        <f t="shared" si="2"/>
        <v>közepes</v>
      </c>
      <c r="I9" s="17" t="str">
        <f t="shared" si="1"/>
        <v>közepes</v>
      </c>
      <c r="J9" s="2">
        <v>22</v>
      </c>
      <c r="K9" s="2" t="s">
        <v>53</v>
      </c>
    </row>
    <row r="10" spans="1:11" x14ac:dyDescent="0.25">
      <c r="A10" s="18" t="s">
        <v>14</v>
      </c>
      <c r="B10" s="19">
        <v>0</v>
      </c>
      <c r="C10" s="19">
        <v>4</v>
      </c>
      <c r="D10" s="19">
        <v>4</v>
      </c>
      <c r="E10" s="19">
        <v>2</v>
      </c>
      <c r="F10" s="19">
        <v>2</v>
      </c>
      <c r="G10" s="14">
        <f t="shared" si="0"/>
        <v>12</v>
      </c>
      <c r="H10" s="17" t="str">
        <f t="shared" si="2"/>
        <v>elégséges</v>
      </c>
      <c r="I10" s="17" t="str">
        <f t="shared" si="1"/>
        <v>elégséges</v>
      </c>
    </row>
    <row r="11" spans="1:11" x14ac:dyDescent="0.25">
      <c r="A11" s="20" t="s">
        <v>15</v>
      </c>
      <c r="B11" s="21">
        <f>AVERAGE(B5:B10)</f>
        <v>1.1666666666666667</v>
      </c>
      <c r="C11" s="21">
        <f>AVERAGE(C5:C10)</f>
        <v>5.666666666666667</v>
      </c>
      <c r="D11" s="21">
        <f>AVERAGE(D5:D10)</f>
        <v>4.333333333333333</v>
      </c>
      <c r="E11" s="21">
        <f>AVERAGE(E5:E10)</f>
        <v>4.166666666666667</v>
      </c>
      <c r="F11" s="21">
        <f>AVERAGE(F5:F10)</f>
        <v>3.3333333333333335</v>
      </c>
      <c r="G11" s="22"/>
      <c r="H11" s="22"/>
    </row>
  </sheetData>
  <printOptions horizontalCentered="1" verticalCentered="1"/>
  <pageMargins left="0.70833333333333304" right="0.70833333333333304" top="0.74861111111111101" bottom="0.74861111111111101" header="0.31527777777777799" footer="0.31527777777777799"/>
  <pageSetup paperSize="9" firstPageNumber="0" orientation="landscape" horizontalDpi="300" verticalDpi="300"/>
  <headerFooter>
    <oddHeader>&amp;CSaját név</oddHeader>
    <oddFooter>&amp;L&amp;D&amp;R&amp;T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"/>
  <sheetViews>
    <sheetView zoomScale="74" zoomScaleNormal="74" workbookViewId="0"/>
  </sheetViews>
  <sheetFormatPr defaultRowHeight="15" x14ac:dyDescent="0.25"/>
  <cols>
    <col min="1" max="1025" width="8.5703125" customWidth="1"/>
  </cols>
  <sheetData/>
  <pageMargins left="0.7" right="0.7" top="0.75" bottom="0.75" header="0.51180555555555496" footer="0.51180555555555496"/>
  <pageSetup paperSize="77" firstPageNumber="0" orientation="landscape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11"/>
  <sheetViews>
    <sheetView zoomScaleNormal="100" workbookViewId="0">
      <selection activeCell="F3" sqref="F3"/>
    </sheetView>
  </sheetViews>
  <sheetFormatPr defaultRowHeight="15.75" x14ac:dyDescent="0.25"/>
  <cols>
    <col min="1" max="1" width="15.28515625" style="23" customWidth="1"/>
    <col min="2" max="2" width="12.140625" style="23" customWidth="1"/>
    <col min="3" max="3" width="27.42578125" style="23" customWidth="1"/>
    <col min="4" max="4" width="28.85546875" style="23" customWidth="1"/>
    <col min="5" max="5" width="12.5703125" style="23" customWidth="1"/>
    <col min="6" max="6" width="11.42578125" style="23"/>
    <col min="7" max="1025" width="9.140625" style="23" customWidth="1"/>
  </cols>
  <sheetData>
    <row r="1" spans="1:7" ht="31.5" x14ac:dyDescent="0.25">
      <c r="A1" s="24" t="s">
        <v>7</v>
      </c>
      <c r="B1" s="24" t="s">
        <v>16</v>
      </c>
      <c r="C1" s="3" t="s">
        <v>17</v>
      </c>
      <c r="D1" s="3" t="s">
        <v>18</v>
      </c>
      <c r="E1" s="3" t="s">
        <v>19</v>
      </c>
      <c r="F1" s="3" t="s">
        <v>20</v>
      </c>
      <c r="G1" s="25" t="s">
        <v>21</v>
      </c>
    </row>
    <row r="2" spans="1:7" x14ac:dyDescent="0.25">
      <c r="A2" s="26" t="s">
        <v>22</v>
      </c>
      <c r="B2" s="27" t="s">
        <v>23</v>
      </c>
      <c r="C2" s="28">
        <v>41856</v>
      </c>
      <c r="D2" s="28">
        <v>41856</v>
      </c>
      <c r="E2" s="29" t="s">
        <v>24</v>
      </c>
      <c r="F2" s="30">
        <f>IF(E2="kér",G2*szobaár*(1+felár),G2*szobaár)</f>
        <v>0</v>
      </c>
      <c r="G2" s="31">
        <f t="shared" ref="G2:G8" si="0">D2-C2</f>
        <v>0</v>
      </c>
    </row>
    <row r="3" spans="1:7" x14ac:dyDescent="0.25">
      <c r="A3" s="26" t="s">
        <v>25</v>
      </c>
      <c r="B3" s="27" t="s">
        <v>26</v>
      </c>
      <c r="C3" s="28">
        <v>41776</v>
      </c>
      <c r="D3" s="28">
        <v>41781</v>
      </c>
      <c r="E3" s="29" t="s">
        <v>66</v>
      </c>
      <c r="F3" s="30">
        <f>IF(E3="kér",G3*szobaár*(1+felár),G3*szobaár)</f>
        <v>12500</v>
      </c>
      <c r="G3" s="31">
        <f t="shared" si="0"/>
        <v>5</v>
      </c>
    </row>
    <row r="4" spans="1:7" x14ac:dyDescent="0.25">
      <c r="A4" s="26" t="s">
        <v>28</v>
      </c>
      <c r="B4" s="27" t="s">
        <v>29</v>
      </c>
      <c r="C4" s="28">
        <v>41662</v>
      </c>
      <c r="D4" s="28">
        <v>41669</v>
      </c>
      <c r="E4" s="29" t="s">
        <v>27</v>
      </c>
      <c r="F4" s="30">
        <f>IF(E4="kér",G4*szobaár*(1+felár),G4*szobaár)</f>
        <v>17500</v>
      </c>
      <c r="G4" s="31">
        <f t="shared" si="0"/>
        <v>7</v>
      </c>
    </row>
    <row r="5" spans="1:7" x14ac:dyDescent="0.25">
      <c r="A5" s="26" t="s">
        <v>30</v>
      </c>
      <c r="B5" s="27" t="s">
        <v>31</v>
      </c>
      <c r="C5" s="28">
        <v>41719</v>
      </c>
      <c r="D5" s="28">
        <v>41725</v>
      </c>
      <c r="E5" s="29" t="s">
        <v>24</v>
      </c>
      <c r="F5" s="30">
        <f>IF(E5="kér",G5*szobaár*(1+felár),G5*szobaár)</f>
        <v>18750</v>
      </c>
      <c r="G5" s="31">
        <f t="shared" si="0"/>
        <v>6</v>
      </c>
    </row>
    <row r="6" spans="1:7" x14ac:dyDescent="0.25">
      <c r="A6" s="26" t="s">
        <v>32</v>
      </c>
      <c r="B6" s="27" t="s">
        <v>33</v>
      </c>
      <c r="C6" s="28">
        <v>41605</v>
      </c>
      <c r="D6" s="28">
        <v>41613</v>
      </c>
      <c r="E6" s="29" t="s">
        <v>27</v>
      </c>
      <c r="F6" s="30">
        <f>IF(E6="kér",G6*szobaár*(1+felár),G6*szobaár)</f>
        <v>20000</v>
      </c>
      <c r="G6" s="31">
        <f t="shared" si="0"/>
        <v>8</v>
      </c>
    </row>
    <row r="7" spans="1:7" x14ac:dyDescent="0.25">
      <c r="A7" s="26" t="s">
        <v>34</v>
      </c>
      <c r="B7" s="27" t="s">
        <v>35</v>
      </c>
      <c r="C7" s="28">
        <v>41913</v>
      </c>
      <c r="D7" s="28">
        <v>41922</v>
      </c>
      <c r="E7" s="29" t="s">
        <v>24</v>
      </c>
      <c r="F7" s="30">
        <f>IF(E7="kér",G7*szobaár*(1+felár),G7*szobaár)</f>
        <v>28125</v>
      </c>
      <c r="G7" s="31">
        <f t="shared" si="0"/>
        <v>9</v>
      </c>
    </row>
    <row r="8" spans="1:7" x14ac:dyDescent="0.25">
      <c r="A8" s="26" t="s">
        <v>36</v>
      </c>
      <c r="B8" s="27" t="s">
        <v>37</v>
      </c>
      <c r="C8" s="28">
        <v>41640</v>
      </c>
      <c r="D8" s="28">
        <v>41791</v>
      </c>
      <c r="E8" s="29" t="s">
        <v>24</v>
      </c>
      <c r="F8" s="30">
        <f>IF(E8="kér",G8*szobaár*(1+felár),G8*szobaár)</f>
        <v>471875</v>
      </c>
      <c r="G8" s="31">
        <f t="shared" si="0"/>
        <v>151</v>
      </c>
    </row>
    <row r="9" spans="1:7" x14ac:dyDescent="0.25">
      <c r="A9" s="32"/>
      <c r="B9" s="32"/>
      <c r="C9" s="32"/>
      <c r="D9" s="32"/>
      <c r="E9" s="32"/>
      <c r="F9" s="32"/>
    </row>
    <row r="10" spans="1:7" x14ac:dyDescent="0.25">
      <c r="A10" s="33"/>
      <c r="B10" s="33"/>
      <c r="C10" s="34" t="s">
        <v>38</v>
      </c>
      <c r="D10" s="35">
        <v>2500</v>
      </c>
      <c r="E10" s="33"/>
      <c r="F10" s="33"/>
    </row>
    <row r="11" spans="1:7" x14ac:dyDescent="0.25">
      <c r="A11" s="33"/>
      <c r="B11" s="33"/>
      <c r="C11" s="34" t="s">
        <v>39</v>
      </c>
      <c r="D11" s="48">
        <v>0.25</v>
      </c>
      <c r="E11" s="33"/>
      <c r="F11" s="33"/>
    </row>
  </sheetData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"/>
  <sheetViews>
    <sheetView zoomScale="74" zoomScaleNormal="74" workbookViewId="0"/>
  </sheetViews>
  <sheetFormatPr defaultRowHeight="15" x14ac:dyDescent="0.25"/>
  <cols>
    <col min="1" max="1025" width="8.5703125" customWidth="1"/>
  </cols>
  <sheetData/>
  <pageMargins left="0.70833333333333304" right="0.70833333333333304" top="0.74861111111111101" bottom="0.74861111111111101" header="0.31527777777777799" footer="0.31527777777777799"/>
  <pageSetup paperSize="9" firstPageNumber="0" orientation="landscape" horizontalDpi="300" verticalDpi="300"/>
  <headerFooter>
    <oddHeader>&amp;LSaját név</oddHeader>
    <oddFooter>&amp;R&amp;D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17"/>
  <sheetViews>
    <sheetView tabSelected="1" zoomScaleNormal="100" workbookViewId="0">
      <selection activeCell="I3" sqref="I3"/>
    </sheetView>
  </sheetViews>
  <sheetFormatPr defaultRowHeight="15.75" x14ac:dyDescent="0.25"/>
  <cols>
    <col min="1" max="1" width="11.42578125" style="36"/>
    <col min="2" max="2" width="10" style="36" customWidth="1"/>
    <col min="3" max="3" width="9.28515625" style="36" customWidth="1"/>
    <col min="4" max="4" width="10.85546875" style="36" customWidth="1"/>
    <col min="5" max="5" width="15.5703125" style="36" customWidth="1"/>
    <col min="6" max="7" width="4.42578125" style="36" customWidth="1"/>
    <col min="8" max="8" width="9.5703125" style="36" customWidth="1"/>
    <col min="9" max="9" width="6.28515625" style="36" customWidth="1"/>
    <col min="10" max="1025" width="9.140625" style="36" customWidth="1"/>
  </cols>
  <sheetData>
    <row r="1" spans="1:10" x14ac:dyDescent="0.25">
      <c r="A1" s="37" t="s">
        <v>40</v>
      </c>
      <c r="B1" s="37" t="s">
        <v>41</v>
      </c>
      <c r="C1" s="37" t="s">
        <v>42</v>
      </c>
      <c r="D1" s="37" t="s">
        <v>43</v>
      </c>
      <c r="E1" s="38"/>
      <c r="F1" s="1"/>
      <c r="G1" s="1"/>
      <c r="H1" s="1"/>
      <c r="I1" s="1"/>
    </row>
    <row r="2" spans="1:10" x14ac:dyDescent="0.25">
      <c r="A2" s="40" t="s">
        <v>44</v>
      </c>
      <c r="B2" s="41">
        <v>84</v>
      </c>
      <c r="C2" s="42">
        <f t="shared" ref="C2:C17" si="0">B2/$I$8</f>
        <v>0.64615384615384619</v>
      </c>
      <c r="D2" s="41" t="str">
        <f>IF(B2&lt;66,$H$1,IF(B2&lt;86,$H$3,IF(B2&lt;99,$H$4,IF(B2&lt;118,$H$5,$H$6))))</f>
        <v>elégséges</v>
      </c>
      <c r="E2" s="38" t="str">
        <f>VLOOKUP(B2,értékelés,3,TRUE)</f>
        <v>közepes</v>
      </c>
      <c r="F2" s="43">
        <v>0</v>
      </c>
      <c r="G2" s="43">
        <f>$I$8*I2</f>
        <v>0</v>
      </c>
      <c r="H2" s="41" t="s">
        <v>45</v>
      </c>
      <c r="I2" s="44">
        <v>0</v>
      </c>
      <c r="J2" s="41" t="s">
        <v>45</v>
      </c>
    </row>
    <row r="3" spans="1:10" x14ac:dyDescent="0.25">
      <c r="A3" s="40" t="s">
        <v>46</v>
      </c>
      <c r="B3" s="41">
        <v>66</v>
      </c>
      <c r="C3" s="42">
        <f t="shared" si="0"/>
        <v>0.50769230769230766</v>
      </c>
      <c r="D3" s="41" t="str">
        <f t="shared" ref="D3:D17" si="1">IF(B3&lt;66,$H$1,IF(B3&lt;86,$H$3,IF(B3&lt;99,$H$4,IF(B3&lt;118,$H$5,$H$6))))</f>
        <v>elégséges</v>
      </c>
      <c r="E3" s="38" t="str">
        <f t="shared" ref="E3:E17" si="2">VLOOKUP(B3,$F$2:$I$6,3,1)</f>
        <v>elégséges</v>
      </c>
      <c r="F3" s="43">
        <f>G2+1</f>
        <v>1</v>
      </c>
      <c r="G3" s="43">
        <f>$I$8*I3</f>
        <v>66.3</v>
      </c>
      <c r="H3" s="41" t="s">
        <v>47</v>
      </c>
      <c r="I3" s="44">
        <v>0.51</v>
      </c>
      <c r="J3" s="41" t="s">
        <v>47</v>
      </c>
    </row>
    <row r="4" spans="1:10" x14ac:dyDescent="0.25">
      <c r="A4" s="40" t="s">
        <v>48</v>
      </c>
      <c r="B4" s="41">
        <v>86</v>
      </c>
      <c r="C4" s="42">
        <f t="shared" si="0"/>
        <v>0.66153846153846152</v>
      </c>
      <c r="D4" s="41" t="str">
        <f t="shared" si="1"/>
        <v>közepes</v>
      </c>
      <c r="E4" s="38" t="str">
        <f t="shared" si="2"/>
        <v>közepes</v>
      </c>
      <c r="F4" s="43">
        <f>G3+1</f>
        <v>67.3</v>
      </c>
      <c r="G4" s="43">
        <f>$I$8*I4</f>
        <v>85.8</v>
      </c>
      <c r="H4" s="41" t="s">
        <v>49</v>
      </c>
      <c r="I4" s="44">
        <v>0.66</v>
      </c>
      <c r="J4" s="41" t="s">
        <v>49</v>
      </c>
    </row>
    <row r="5" spans="1:10" x14ac:dyDescent="0.25">
      <c r="A5" s="40" t="s">
        <v>50</v>
      </c>
      <c r="B5" s="41">
        <v>86</v>
      </c>
      <c r="C5" s="42">
        <f t="shared" si="0"/>
        <v>0.66153846153846152</v>
      </c>
      <c r="D5" s="41" t="str">
        <f t="shared" si="1"/>
        <v>közepes</v>
      </c>
      <c r="E5" s="38" t="str">
        <f t="shared" si="2"/>
        <v>közepes</v>
      </c>
      <c r="F5" s="43">
        <f>G4+1</f>
        <v>86.8</v>
      </c>
      <c r="G5" s="43">
        <f>$I$8*I5</f>
        <v>98.8</v>
      </c>
      <c r="H5" s="41" t="s">
        <v>51</v>
      </c>
      <c r="I5" s="44">
        <v>0.76</v>
      </c>
      <c r="J5" s="41" t="s">
        <v>51</v>
      </c>
    </row>
    <row r="6" spans="1:10" x14ac:dyDescent="0.25">
      <c r="A6" s="40" t="s">
        <v>52</v>
      </c>
      <c r="B6" s="41">
        <v>93</v>
      </c>
      <c r="C6" s="42">
        <f t="shared" si="0"/>
        <v>0.7153846153846154</v>
      </c>
      <c r="D6" s="41" t="str">
        <f t="shared" si="1"/>
        <v>közepes</v>
      </c>
      <c r="E6" s="38" t="str">
        <f t="shared" si="2"/>
        <v>jó</v>
      </c>
      <c r="F6" s="43">
        <f>G5+1</f>
        <v>99.8</v>
      </c>
      <c r="G6" s="43">
        <f>$I$8*I6</f>
        <v>118.3</v>
      </c>
      <c r="H6" s="41" t="s">
        <v>53</v>
      </c>
      <c r="I6" s="44">
        <v>0.91</v>
      </c>
      <c r="J6" s="41" t="s">
        <v>53</v>
      </c>
    </row>
    <row r="7" spans="1:10" x14ac:dyDescent="0.25">
      <c r="A7" s="40" t="s">
        <v>54</v>
      </c>
      <c r="B7" s="41">
        <v>101</v>
      </c>
      <c r="C7" s="42">
        <f t="shared" si="0"/>
        <v>0.77692307692307694</v>
      </c>
      <c r="D7" s="41" t="str">
        <f t="shared" si="1"/>
        <v>jó</v>
      </c>
      <c r="E7" s="38" t="str">
        <f t="shared" si="2"/>
        <v>jeles</v>
      </c>
      <c r="F7" s="45"/>
      <c r="G7" s="45"/>
      <c r="H7" s="45"/>
      <c r="I7" s="45"/>
    </row>
    <row r="8" spans="1:10" x14ac:dyDescent="0.25">
      <c r="A8" s="40" t="s">
        <v>55</v>
      </c>
      <c r="B8" s="41">
        <v>101</v>
      </c>
      <c r="C8" s="42">
        <f t="shared" si="0"/>
        <v>0.77692307692307694</v>
      </c>
      <c r="D8" s="41" t="str">
        <f t="shared" si="1"/>
        <v>jó</v>
      </c>
      <c r="E8" s="38" t="str">
        <f t="shared" si="2"/>
        <v>jeles</v>
      </c>
      <c r="F8" s="46"/>
      <c r="G8" s="47"/>
      <c r="H8" s="39" t="s">
        <v>56</v>
      </c>
      <c r="I8" s="39">
        <v>130</v>
      </c>
    </row>
    <row r="9" spans="1:10" x14ac:dyDescent="0.25">
      <c r="A9" s="40" t="s">
        <v>57</v>
      </c>
      <c r="B9" s="41">
        <v>102</v>
      </c>
      <c r="C9" s="42">
        <f t="shared" si="0"/>
        <v>0.7846153846153846</v>
      </c>
      <c r="D9" s="41" t="str">
        <f t="shared" si="1"/>
        <v>jó</v>
      </c>
      <c r="E9" s="38" t="str">
        <f t="shared" si="2"/>
        <v>jeles</v>
      </c>
    </row>
    <row r="10" spans="1:10" x14ac:dyDescent="0.25">
      <c r="A10" s="40" t="s">
        <v>58</v>
      </c>
      <c r="B10" s="41">
        <v>103</v>
      </c>
      <c r="C10" s="42">
        <f t="shared" si="0"/>
        <v>0.79230769230769227</v>
      </c>
      <c r="D10" s="41" t="str">
        <f t="shared" si="1"/>
        <v>jó</v>
      </c>
      <c r="E10" s="38" t="str">
        <f t="shared" si="2"/>
        <v>jeles</v>
      </c>
    </row>
    <row r="11" spans="1:10" x14ac:dyDescent="0.25">
      <c r="A11" s="40" t="s">
        <v>59</v>
      </c>
      <c r="B11" s="41">
        <v>113</v>
      </c>
      <c r="C11" s="42">
        <f t="shared" si="0"/>
        <v>0.86923076923076925</v>
      </c>
      <c r="D11" s="41" t="str">
        <f t="shared" si="1"/>
        <v>jó</v>
      </c>
      <c r="E11" s="38" t="str">
        <f t="shared" si="2"/>
        <v>jeles</v>
      </c>
    </row>
    <row r="12" spans="1:10" x14ac:dyDescent="0.25">
      <c r="A12" s="40" t="s">
        <v>60</v>
      </c>
      <c r="B12" s="41">
        <v>115</v>
      </c>
      <c r="C12" s="42">
        <f t="shared" si="0"/>
        <v>0.88461538461538458</v>
      </c>
      <c r="D12" s="41" t="str">
        <f t="shared" si="1"/>
        <v>jó</v>
      </c>
      <c r="E12" s="38" t="str">
        <f t="shared" si="2"/>
        <v>jeles</v>
      </c>
    </row>
    <row r="13" spans="1:10" x14ac:dyDescent="0.25">
      <c r="A13" s="40" t="s">
        <v>61</v>
      </c>
      <c r="B13" s="41">
        <v>117</v>
      </c>
      <c r="C13" s="42">
        <f t="shared" si="0"/>
        <v>0.9</v>
      </c>
      <c r="D13" s="41" t="str">
        <f t="shared" si="1"/>
        <v>jó</v>
      </c>
      <c r="E13" s="38" t="str">
        <f t="shared" si="2"/>
        <v>jeles</v>
      </c>
    </row>
    <row r="14" spans="1:10" x14ac:dyDescent="0.25">
      <c r="A14" s="40" t="s">
        <v>62</v>
      </c>
      <c r="B14" s="41">
        <v>118</v>
      </c>
      <c r="C14" s="42">
        <f t="shared" si="0"/>
        <v>0.90769230769230769</v>
      </c>
      <c r="D14" s="41" t="str">
        <f t="shared" si="1"/>
        <v>jeles</v>
      </c>
      <c r="E14" s="38" t="str">
        <f t="shared" si="2"/>
        <v>jeles</v>
      </c>
    </row>
    <row r="15" spans="1:10" x14ac:dyDescent="0.25">
      <c r="A15" s="40" t="s">
        <v>63</v>
      </c>
      <c r="B15" s="41">
        <v>119</v>
      </c>
      <c r="C15" s="42">
        <f t="shared" si="0"/>
        <v>0.91538461538461535</v>
      </c>
      <c r="D15" s="41" t="str">
        <f t="shared" si="1"/>
        <v>jeles</v>
      </c>
      <c r="E15" s="38" t="str">
        <f t="shared" si="2"/>
        <v>jeles</v>
      </c>
    </row>
    <row r="16" spans="1:10" x14ac:dyDescent="0.25">
      <c r="A16" s="40" t="s">
        <v>64</v>
      </c>
      <c r="B16" s="41">
        <v>123</v>
      </c>
      <c r="C16" s="42">
        <f t="shared" si="0"/>
        <v>0.94615384615384612</v>
      </c>
      <c r="D16" s="41" t="str">
        <f t="shared" si="1"/>
        <v>jeles</v>
      </c>
      <c r="E16" s="38" t="str">
        <f t="shared" si="2"/>
        <v>jeles</v>
      </c>
    </row>
    <row r="17" spans="1:5" x14ac:dyDescent="0.25">
      <c r="A17" s="40" t="s">
        <v>65</v>
      </c>
      <c r="B17" s="41">
        <v>124</v>
      </c>
      <c r="C17" s="42">
        <f t="shared" si="0"/>
        <v>0.9538461538461539</v>
      </c>
      <c r="D17" s="41" t="str">
        <f t="shared" si="1"/>
        <v>jeles</v>
      </c>
      <c r="E17" s="38" t="str">
        <f t="shared" si="2"/>
        <v>jeles</v>
      </c>
    </row>
  </sheetData>
  <mergeCells count="1">
    <mergeCell ref="F1:I1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"/>
  <sheetViews>
    <sheetView zoomScale="74" zoomScaleNormal="74" workbookViewId="0"/>
  </sheetViews>
  <sheetFormatPr defaultRowHeight="15" x14ac:dyDescent="0.25"/>
  <cols>
    <col min="1" max="1025" width="8.5703125" customWidth="1"/>
  </cols>
  <sheetData/>
  <pageMargins left="0.70833333333333304" right="0.70833333333333304" top="0.74861111111111101" bottom="0.74861111111111101" header="0.31527777777777799" footer="0.31527777777777799"/>
  <pageSetup paperSize="9" firstPageNumber="0" orientation="landscape" horizontalDpi="300" verticalDpi="300"/>
  <headerFooter>
    <oddHeader>&amp;L&amp;T&amp;R&amp;D</oddHeader>
    <oddFooter>&amp;RSaját név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6</vt:i4>
      </vt:variant>
      <vt:variant>
        <vt:lpstr>Névvel ellátott tartományok</vt:lpstr>
      </vt:variant>
      <vt:variant>
        <vt:i4>5</vt:i4>
      </vt:variant>
    </vt:vector>
  </HeadingPairs>
  <TitlesOfParts>
    <vt:vector size="11" baseType="lpstr">
      <vt:lpstr>1.</vt:lpstr>
      <vt:lpstr>D1</vt:lpstr>
      <vt:lpstr>2.</vt:lpstr>
      <vt:lpstr>D2</vt:lpstr>
      <vt:lpstr>3.</vt:lpstr>
      <vt:lpstr>D3</vt:lpstr>
      <vt:lpstr>értékelés</vt:lpstr>
      <vt:lpstr>felár</vt:lpstr>
      <vt:lpstr>jegytábla</vt:lpstr>
      <vt:lpstr>'1.'!Nyomtatási_terület</vt:lpstr>
      <vt:lpstr>szobaár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sanyi</cp:lastModifiedBy>
  <cp:revision>0</cp:revision>
  <dcterms:created xsi:type="dcterms:W3CDTF">2006-09-16T00:00:00Z</dcterms:created>
  <dcterms:modified xsi:type="dcterms:W3CDTF">2019-05-07T09:17:47Z</dcterms:modified>
  <dc:language>hu-HU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